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1205" yWindow="30" windowWidth="10170" windowHeight="12240"/>
  </bookViews>
  <sheets>
    <sheet name="Introduction" sheetId="3" r:id="rId1"/>
    <sheet name="Solar Sync Calculator" sheetId="1" r:id="rId2"/>
    <sheet name="Region Setting Table" sheetId="2" r:id="rId3"/>
  </sheets>
  <definedNames>
    <definedName name="Anuual_WR">'Solar Sync Calculator'!$AB$24</definedName>
    <definedName name="Apr">'Solar Sync Calculator'!$S$22</definedName>
    <definedName name="Aug">'Solar Sync Calculator'!$W$22</definedName>
    <definedName name="Dec">'Solar Sync Calculator'!$AA$22</definedName>
    <definedName name="Feb">'Solar Sync Calculator'!$Q$22</definedName>
    <definedName name="Jan">'Solar Sync Calculator'!$P$22</definedName>
    <definedName name="Jan_ET_1">'Solar Sync Calculator'!$R$8</definedName>
    <definedName name="Jan_ET_2">'Solar Sync Calculator'!$R$9</definedName>
    <definedName name="Jan_ET_3">'Solar Sync Calculator'!$R$10</definedName>
    <definedName name="Jan_ET_4">'Solar Sync Calculator'!$R$11</definedName>
    <definedName name="Jul">'Solar Sync Calculator'!$V$22</definedName>
    <definedName name="Jun">'Solar Sync Calculator'!$U$22</definedName>
    <definedName name="Mar">'Solar Sync Calculator'!$R$22</definedName>
    <definedName name="May">'Solar Sync Calculator'!$T$22</definedName>
    <definedName name="Nov">'Solar Sync Calculator'!$Z$22</definedName>
    <definedName name="Oct">'Solar Sync Calculator'!$Y$22</definedName>
    <definedName name="Other_Area">'Solar Sync Calculator'!$B$17</definedName>
    <definedName name="Other_Water_Req">'Solar Sync Calculator'!$U$9</definedName>
    <definedName name="_xlnm.Print_Area" localSheetId="0">Introduction!$A$1:$I$48</definedName>
    <definedName name="_xlnm.Print_Area" localSheetId="2">'Region Setting Table'!$A$1:$Q$41</definedName>
    <definedName name="_xlnm.Print_Area" localSheetId="1">'Solar Sync Calculator'!$A$1:$I$36</definedName>
    <definedName name="Region_Setting">'Solar Sync Calculator'!$O$8</definedName>
    <definedName name="SA_1_1">'Solar Sync Calculator'!$P$31</definedName>
    <definedName name="SA_1_10">'Solar Sync Calculator'!$Y$31</definedName>
    <definedName name="SA_1_11">'Solar Sync Calculator'!$Z$31</definedName>
    <definedName name="SA_1_12">'Solar Sync Calculator'!$AA$31</definedName>
    <definedName name="SA_1_2">'Solar Sync Calculator'!$Q$31</definedName>
    <definedName name="SA_1_3">'Solar Sync Calculator'!$R$31</definedName>
    <definedName name="SA_1_4">'Solar Sync Calculator'!$S$31</definedName>
    <definedName name="SA_1_5">'Solar Sync Calculator'!$T$31</definedName>
    <definedName name="SA_1_6">'Solar Sync Calculator'!$U$31</definedName>
    <definedName name="SA_1_7">'Solar Sync Calculator'!$V$31</definedName>
    <definedName name="SA_1_8">'Solar Sync Calculator'!$W$31</definedName>
    <definedName name="SA_1_9">'Solar Sync Calculator'!$X$31</definedName>
    <definedName name="SA_2_1">'Solar Sync Calculator'!$P$32</definedName>
    <definedName name="SA_2_10">'Solar Sync Calculator'!$Y$32</definedName>
    <definedName name="SA_2_11">'Solar Sync Calculator'!$Z$32</definedName>
    <definedName name="SA_2_12">'Solar Sync Calculator'!$AA$32</definedName>
    <definedName name="SA_2_2">'Solar Sync Calculator'!$Q$32</definedName>
    <definedName name="SA_2_3">'Solar Sync Calculator'!$R$32</definedName>
    <definedName name="SA_2_4">'Solar Sync Calculator'!$S$32</definedName>
    <definedName name="SA_2_5">'Solar Sync Calculator'!$T$32</definedName>
    <definedName name="SA_2_6">'Solar Sync Calculator'!$U$32</definedName>
    <definedName name="SA_2_7">'Solar Sync Calculator'!$V$32</definedName>
    <definedName name="SA_2_8">'Solar Sync Calculator'!$W$32</definedName>
    <definedName name="SA_2_9">'Solar Sync Calculator'!$X$32</definedName>
    <definedName name="SA_3_1">'Solar Sync Calculator'!$P$33</definedName>
    <definedName name="SA_3_10">'Solar Sync Calculator'!$Y$33</definedName>
    <definedName name="SA_3_11">'Solar Sync Calculator'!$Z$33</definedName>
    <definedName name="SA_3_12">'Solar Sync Calculator'!$AA$33</definedName>
    <definedName name="SA_3_2">'Solar Sync Calculator'!$Q$33</definedName>
    <definedName name="SA_3_3">'Solar Sync Calculator'!$R$33</definedName>
    <definedName name="SA_3_4">'Solar Sync Calculator'!$S$33</definedName>
    <definedName name="SA_3_5">'Solar Sync Calculator'!$T$33</definedName>
    <definedName name="SA_3_6">'Solar Sync Calculator'!$U$33</definedName>
    <definedName name="SA_3_7">'Solar Sync Calculator'!$V$33</definedName>
    <definedName name="SA_3_8">'Solar Sync Calculator'!$W$33</definedName>
    <definedName name="SA_3_9">'Solar Sync Calculator'!$X$33</definedName>
    <definedName name="SA_4_1">'Solar Sync Calculator'!$P$34</definedName>
    <definedName name="SA_4_10">'Solar Sync Calculator'!$Y$34</definedName>
    <definedName name="SA_4_11">'Solar Sync Calculator'!$Z$34</definedName>
    <definedName name="SA_4_12">'Solar Sync Calculator'!$AA$34</definedName>
    <definedName name="SA_4_2">'Solar Sync Calculator'!$Q$34</definedName>
    <definedName name="SA_4_3">'Solar Sync Calculator'!$R$34</definedName>
    <definedName name="SA_4_4">'Solar Sync Calculator'!$S$34</definedName>
    <definedName name="SA_4_5">'Solar Sync Calculator'!$T$34</definedName>
    <definedName name="SA_4_6">'Solar Sync Calculator'!$U$34</definedName>
    <definedName name="SA_4_7">'Solar Sync Calculator'!$V$34</definedName>
    <definedName name="SA_4_8">'Solar Sync Calculator'!$W$34</definedName>
    <definedName name="SA_4_9">'Solar Sync Calculator'!$X$34</definedName>
    <definedName name="Savings_Percentage">'Solar Sync Calculator'!$AC$25</definedName>
    <definedName name="Savings_Potential">'Solar Sync Calculator'!$AB$27</definedName>
    <definedName name="Sep">'Solar Sync Calculator'!$X$22</definedName>
    <definedName name="Total_Water_Req">'Solar Sync Calculator'!$U$10</definedName>
    <definedName name="Total_Water_Req_Liters">'Solar Sync Calculator'!$U$11</definedName>
    <definedName name="Turf_Area">'Solar Sync Calculator'!$B$16</definedName>
    <definedName name="Turf_Water_Req">'Solar Sync Calculator'!$U$8</definedName>
    <definedName name="Unit_Rate">'Solar Sync Calculator'!$B$29</definedName>
    <definedName name="Unit_Type">'Solar Sync Calculator'!$Q$8</definedName>
  </definedNames>
  <calcPr calcId="125725"/>
</workbook>
</file>

<file path=xl/calcChain.xml><?xml version="1.0" encoding="utf-8"?>
<calcChain xmlns="http://schemas.openxmlformats.org/spreadsheetml/2006/main">
  <c r="V25" i="1"/>
  <c r="U25"/>
  <c r="U8" l="1"/>
  <c r="U9" l="1"/>
  <c r="U10" l="1"/>
  <c r="U11" s="1"/>
  <c r="Z25" l="1"/>
  <c r="P25"/>
  <c r="Z24"/>
  <c r="P24"/>
  <c r="AA25"/>
  <c r="Q25"/>
  <c r="AA24"/>
  <c r="Q24"/>
  <c r="Y25"/>
  <c r="W25"/>
  <c r="S25"/>
  <c r="Y24"/>
  <c r="W24"/>
  <c r="U24"/>
  <c r="S24"/>
  <c r="X25"/>
  <c r="T25"/>
  <c r="R25"/>
  <c r="X24"/>
  <c r="T24"/>
  <c r="R24"/>
  <c r="V24"/>
  <c r="AA27"/>
  <c r="Q27"/>
  <c r="Z27"/>
  <c r="S27" l="1"/>
  <c r="T27"/>
  <c r="P27"/>
  <c r="R27"/>
  <c r="V27"/>
  <c r="W27"/>
  <c r="AB24"/>
  <c r="U27"/>
  <c r="Y27"/>
  <c r="X27"/>
  <c r="AB27" l="1"/>
  <c r="B31" s="1"/>
  <c r="B33" s="1"/>
  <c r="AB25"/>
  <c r="AC25" s="1"/>
  <c r="B32" s="1"/>
</calcChain>
</file>

<file path=xl/sharedStrings.xml><?xml version="1.0" encoding="utf-8"?>
<sst xmlns="http://schemas.openxmlformats.org/spreadsheetml/2006/main" count="52" uniqueCount="39">
  <si>
    <t>Region</t>
  </si>
  <si>
    <t>Unit</t>
  </si>
  <si>
    <t xml:space="preserve">This worksheet will calculate the approximate water savings on a project, when a Hunter Controller is used in conjunction with a Hunter Solar Sync. </t>
  </si>
  <si>
    <t>Turf</t>
  </si>
  <si>
    <t>Other</t>
  </si>
  <si>
    <t>Total</t>
  </si>
  <si>
    <t>Click Here to View Table</t>
  </si>
  <si>
    <t>Turf Area</t>
  </si>
  <si>
    <t xml:space="preserve">Other </t>
  </si>
  <si>
    <t>Jan</t>
  </si>
  <si>
    <t>Feb</t>
  </si>
  <si>
    <t>Mar</t>
  </si>
  <si>
    <t>Apr</t>
  </si>
  <si>
    <t>May</t>
  </si>
  <si>
    <t>Jun</t>
  </si>
  <si>
    <t>Jul</t>
  </si>
  <si>
    <t>Aug</t>
  </si>
  <si>
    <t>Sep</t>
  </si>
  <si>
    <t>Oct</t>
  </si>
  <si>
    <t>Nov</t>
  </si>
  <si>
    <t>Dec</t>
  </si>
  <si>
    <t>Annual WR</t>
  </si>
  <si>
    <t>WR</t>
  </si>
  <si>
    <t>SS WR</t>
  </si>
  <si>
    <t>Per Unit Rate</t>
  </si>
  <si>
    <t>Percentage Savings</t>
  </si>
  <si>
    <t>Annual Savings Potential in Dollars</t>
  </si>
  <si>
    <t>Note: Calculated savings are based on averages for weather, plant material, and typical controller settings. Actual savings may vary because of current water usage, and the many variables involved.</t>
  </si>
  <si>
    <r>
      <rPr>
        <b/>
        <u/>
        <sz val="11"/>
        <color rgb="FF000000"/>
        <rFont val="Calibri"/>
        <family val="2"/>
      </rPr>
      <t>STEP 1</t>
    </r>
    <r>
      <rPr>
        <sz val="11"/>
        <color theme="1"/>
        <rFont val="Calibri"/>
        <family val="2"/>
        <scheme val="minor"/>
      </rPr>
      <t>: Choose your region based on the table in the Solar Sync Owners Manual</t>
    </r>
  </si>
  <si>
    <r>
      <rPr>
        <b/>
        <u/>
        <sz val="11"/>
        <color rgb="FF000000"/>
        <rFont val="Calibri"/>
        <family val="2"/>
      </rPr>
      <t>STEP 3</t>
    </r>
    <r>
      <rPr>
        <sz val="11"/>
        <color theme="1"/>
        <rFont val="Calibri"/>
        <family val="2"/>
        <scheme val="minor"/>
      </rPr>
      <t>: Check the boxes for the months that you typically run your irrigation system</t>
    </r>
  </si>
  <si>
    <r>
      <rPr>
        <b/>
        <u/>
        <sz val="11"/>
        <color rgb="FF000000"/>
        <rFont val="Calibri"/>
        <family val="2"/>
      </rPr>
      <t>STEP 5</t>
    </r>
    <r>
      <rPr>
        <sz val="11"/>
        <color theme="1"/>
        <rFont val="Calibri"/>
        <family val="2"/>
        <scheme val="minor"/>
      </rPr>
      <t>: Enter your unit billing rate</t>
    </r>
  </si>
  <si>
    <t>Return to the Calculator</t>
  </si>
  <si>
    <r>
      <rPr>
        <b/>
        <u/>
        <sz val="11"/>
        <color rgb="FF000000"/>
        <rFont val="Calibri"/>
        <family val="2"/>
      </rPr>
      <t>STEP 4</t>
    </r>
    <r>
      <rPr>
        <sz val="11"/>
        <color theme="1"/>
        <rFont val="Calibri"/>
        <family val="2"/>
        <scheme val="minor"/>
      </rPr>
      <t xml:space="preserve">: Choose the billing unit found on your water bill </t>
    </r>
  </si>
  <si>
    <t xml:space="preserve">Project Name: </t>
  </si>
  <si>
    <t>Prepared by:</t>
  </si>
  <si>
    <t>Annual Savings Potential in Liters</t>
  </si>
  <si>
    <r>
      <rPr>
        <b/>
        <u/>
        <sz val="11"/>
        <color rgb="FF000000"/>
        <rFont val="Calibri"/>
        <family val="2"/>
      </rPr>
      <t>STEP 2</t>
    </r>
    <r>
      <rPr>
        <sz val="11"/>
        <color theme="1"/>
        <rFont val="Calibri"/>
        <family val="2"/>
        <scheme val="minor"/>
      </rPr>
      <t>: Enter the approximate area of turf, and of other landscape areas, in square meters</t>
    </r>
  </si>
  <si>
    <t>Jan ET</t>
  </si>
  <si>
    <t>Jan WR</t>
  </si>
</sst>
</file>

<file path=xl/styles.xml><?xml version="1.0" encoding="utf-8"?>
<styleSheet xmlns="http://schemas.openxmlformats.org/spreadsheetml/2006/main">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9">
    <font>
      <sz val="11"/>
      <color theme="1"/>
      <name val="Calibri"/>
      <family val="2"/>
      <scheme val="minor"/>
    </font>
    <font>
      <sz val="11"/>
      <color theme="1"/>
      <name val="Calibri"/>
      <family val="2"/>
      <scheme val="minor"/>
    </font>
    <font>
      <sz val="8"/>
      <name val="Tahoma"/>
      <family val="2"/>
    </font>
    <font>
      <u/>
      <sz val="11"/>
      <color theme="10"/>
      <name val="Calibri"/>
      <family val="2"/>
    </font>
    <font>
      <b/>
      <sz val="9"/>
      <name val="Calibri"/>
      <family val="2"/>
    </font>
    <font>
      <sz val="10"/>
      <color indexed="8"/>
      <name val="Arial"/>
      <family val="2"/>
    </font>
    <font>
      <sz val="11"/>
      <color theme="1"/>
      <name val="Calibri"/>
      <family val="2"/>
    </font>
    <font>
      <b/>
      <sz val="20"/>
      <color rgb="FF000000"/>
      <name val="Calibri"/>
      <family val="2"/>
    </font>
    <font>
      <b/>
      <sz val="12"/>
      <color rgb="FF000000"/>
      <name val="Calibri"/>
      <family val="2"/>
    </font>
    <font>
      <b/>
      <u/>
      <sz val="11"/>
      <color rgb="FF000000"/>
      <name val="Calibri"/>
      <family val="2"/>
    </font>
    <font>
      <b/>
      <sz val="14"/>
      <color rgb="FF000000"/>
      <name val="Calibri"/>
      <family val="2"/>
    </font>
    <font>
      <b/>
      <sz val="16"/>
      <color rgb="FFFFFFFF"/>
      <name val="Calibri"/>
      <family val="2"/>
    </font>
    <font>
      <sz val="8"/>
      <color rgb="FF000000"/>
      <name val="Calibri"/>
      <family val="2"/>
    </font>
    <font>
      <sz val="11"/>
      <name val="Calibri"/>
      <family val="2"/>
    </font>
    <font>
      <b/>
      <sz val="11"/>
      <color theme="1"/>
      <name val="Calibri"/>
      <family val="2"/>
    </font>
    <font>
      <b/>
      <sz val="14"/>
      <color theme="0"/>
      <name val="Calibri"/>
      <family val="2"/>
    </font>
    <font>
      <sz val="11"/>
      <color rgb="FFFF0000"/>
      <name val="Calibri"/>
      <family val="2"/>
    </font>
    <font>
      <sz val="11"/>
      <color theme="0"/>
      <name val="Calibri"/>
      <family val="2"/>
    </font>
    <font>
      <b/>
      <sz val="11"/>
      <color theme="0"/>
      <name val="Calibri"/>
      <family val="2"/>
    </font>
  </fonts>
  <fills count="9">
    <fill>
      <patternFill patternType="none"/>
    </fill>
    <fill>
      <patternFill patternType="gray125"/>
    </fill>
    <fill>
      <patternFill patternType="solid">
        <fgColor rgb="FF99CCFF"/>
        <bgColor indexed="64"/>
      </patternFill>
    </fill>
    <fill>
      <patternFill patternType="solid">
        <fgColor rgb="FF99CCFF"/>
        <bgColor rgb="FF000000"/>
      </patternFill>
    </fill>
    <fill>
      <patternFill patternType="solid">
        <fgColor rgb="FFCCECFF"/>
        <bgColor rgb="FF000000"/>
      </patternFill>
    </fill>
    <fill>
      <patternFill patternType="solid">
        <fgColor rgb="FFFFFFFF"/>
        <bgColor rgb="FF000000"/>
      </patternFill>
    </fill>
    <fill>
      <patternFill patternType="solid">
        <fgColor rgb="FF0066FF"/>
        <bgColor rgb="FF000000"/>
      </patternFill>
    </fill>
    <fill>
      <patternFill patternType="solid">
        <fgColor theme="0" tint="-0.249977111117893"/>
        <bgColor rgb="FF000000"/>
      </patternFill>
    </fill>
    <fill>
      <patternFill patternType="solid">
        <fgColor theme="0" tint="-0.24994659260841701"/>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5" fillId="0" borderId="0"/>
  </cellStyleXfs>
  <cellXfs count="78">
    <xf numFmtId="0" fontId="0" fillId="0" borderId="0" xfId="0"/>
    <xf numFmtId="0" fontId="6" fillId="0" borderId="0" xfId="0" applyFont="1" applyBorder="1"/>
    <xf numFmtId="0" fontId="6" fillId="0" borderId="0" xfId="0" applyFont="1" applyBorder="1" applyAlignment="1">
      <alignment vertical="top" wrapText="1"/>
    </xf>
    <xf numFmtId="0" fontId="7" fillId="0" borderId="0" xfId="0" applyFont="1" applyBorder="1"/>
    <xf numFmtId="0" fontId="6" fillId="3" borderId="1" xfId="0" applyFont="1" applyFill="1" applyBorder="1"/>
    <xf numFmtId="0" fontId="6" fillId="3" borderId="2" xfId="0" applyFont="1" applyFill="1" applyBorder="1"/>
    <xf numFmtId="0" fontId="6" fillId="3" borderId="4" xfId="0" applyFont="1" applyFill="1" applyBorder="1"/>
    <xf numFmtId="0" fontId="6" fillId="3" borderId="0" xfId="0" applyFont="1" applyFill="1" applyBorder="1"/>
    <xf numFmtId="0" fontId="6" fillId="3" borderId="6" xfId="0" applyFont="1" applyFill="1" applyBorder="1"/>
    <xf numFmtId="0" fontId="6" fillId="3" borderId="7" xfId="0" applyFont="1" applyFill="1" applyBorder="1"/>
    <xf numFmtId="0" fontId="6" fillId="3" borderId="8" xfId="0" applyFont="1" applyFill="1" applyBorder="1" applyAlignment="1">
      <alignment horizontal="left" vertical="center" wrapText="1"/>
    </xf>
    <xf numFmtId="0" fontId="8" fillId="0" borderId="11" xfId="0" applyFont="1" applyFill="1" applyBorder="1" applyAlignment="1" applyProtection="1">
      <alignment horizontal="center" vertical="center"/>
      <protection locked="0"/>
    </xf>
    <xf numFmtId="0" fontId="6" fillId="4" borderId="2" xfId="0" applyFont="1" applyFill="1" applyBorder="1" applyAlignment="1">
      <alignment vertical="center"/>
    </xf>
    <xf numFmtId="0" fontId="6" fillId="4" borderId="2" xfId="0" applyFont="1" applyFill="1" applyBorder="1"/>
    <xf numFmtId="0" fontId="6" fillId="4" borderId="7" xfId="0" applyFont="1" applyFill="1" applyBorder="1" applyAlignment="1">
      <alignment horizontal="center" vertical="center"/>
    </xf>
    <xf numFmtId="0" fontId="6" fillId="4" borderId="7" xfId="0" applyFont="1" applyFill="1" applyBorder="1"/>
    <xf numFmtId="0" fontId="6" fillId="3" borderId="7" xfId="0" applyFont="1" applyFill="1" applyBorder="1" applyAlignment="1">
      <alignment vertical="top" wrapText="1"/>
    </xf>
    <xf numFmtId="0" fontId="6" fillId="3" borderId="8" xfId="0" applyFont="1" applyFill="1" applyBorder="1"/>
    <xf numFmtId="0" fontId="6" fillId="4" borderId="1" xfId="0" applyFont="1" applyFill="1" applyBorder="1"/>
    <xf numFmtId="0" fontId="6" fillId="4" borderId="6" xfId="0" applyFont="1" applyFill="1" applyBorder="1"/>
    <xf numFmtId="44" fontId="10" fillId="0" borderId="11" xfId="2" applyFont="1" applyFill="1" applyBorder="1" applyAlignment="1" applyProtection="1">
      <alignment horizontal="left" vertical="center"/>
      <protection locked="0"/>
    </xf>
    <xf numFmtId="0" fontId="6" fillId="3" borderId="12" xfId="0" applyFont="1" applyFill="1" applyBorder="1" applyAlignment="1">
      <alignment horizontal="center" vertical="center" wrapText="1"/>
    </xf>
    <xf numFmtId="0" fontId="6" fillId="3" borderId="12" xfId="0" applyFont="1" applyFill="1" applyBorder="1" applyAlignment="1">
      <alignment vertical="center"/>
    </xf>
    <xf numFmtId="0" fontId="6" fillId="3" borderId="12" xfId="0" applyFont="1" applyFill="1" applyBorder="1" applyAlignment="1">
      <alignment vertical="top"/>
    </xf>
    <xf numFmtId="0" fontId="6" fillId="3" borderId="10" xfId="0" applyFont="1" applyFill="1" applyBorder="1" applyAlignment="1">
      <alignment vertical="center"/>
    </xf>
    <xf numFmtId="3" fontId="11" fillId="6" borderId="13" xfId="0" applyNumberFormat="1" applyFont="1" applyFill="1" applyBorder="1" applyAlignment="1" applyProtection="1">
      <alignment horizontal="right" vertical="center"/>
      <protection hidden="1"/>
    </xf>
    <xf numFmtId="0" fontId="6" fillId="6" borderId="14" xfId="0" applyFont="1" applyFill="1" applyBorder="1"/>
    <xf numFmtId="0" fontId="6" fillId="6" borderId="14" xfId="0" applyFont="1" applyFill="1" applyBorder="1" applyAlignment="1">
      <alignment horizontal="left"/>
    </xf>
    <xf numFmtId="0" fontId="6" fillId="6" borderId="15" xfId="0" applyFont="1" applyFill="1" applyBorder="1"/>
    <xf numFmtId="0" fontId="6" fillId="6" borderId="17" xfId="0" applyFont="1" applyFill="1" applyBorder="1"/>
    <xf numFmtId="0" fontId="6" fillId="6" borderId="17" xfId="0" applyFont="1" applyFill="1" applyBorder="1" applyAlignment="1">
      <alignment vertical="top" wrapText="1"/>
    </xf>
    <xf numFmtId="0" fontId="6" fillId="6" borderId="18" xfId="0" applyFont="1" applyFill="1" applyBorder="1"/>
    <xf numFmtId="165" fontId="11" fillId="6" borderId="19" xfId="2" applyNumberFormat="1" applyFont="1" applyFill="1" applyBorder="1" applyAlignment="1" applyProtection="1">
      <alignment horizontal="right" vertical="center"/>
      <protection hidden="1"/>
    </xf>
    <xf numFmtId="0" fontId="6" fillId="6" borderId="20" xfId="0" applyFont="1" applyFill="1" applyBorder="1"/>
    <xf numFmtId="0" fontId="6" fillId="6" borderId="20" xfId="0" applyFont="1" applyFill="1" applyBorder="1" applyAlignment="1">
      <alignment horizontal="left"/>
    </xf>
    <xf numFmtId="0" fontId="6" fillId="6" borderId="21" xfId="0" applyFont="1" applyFill="1" applyBorder="1"/>
    <xf numFmtId="0" fontId="15" fillId="6" borderId="14" xfId="0" applyFont="1" applyFill="1" applyBorder="1" applyAlignment="1">
      <alignment horizontal="left" vertical="center"/>
    </xf>
    <xf numFmtId="0" fontId="15" fillId="6" borderId="17" xfId="0" applyFont="1" applyFill="1" applyBorder="1" applyAlignment="1">
      <alignment vertical="center"/>
    </xf>
    <xf numFmtId="0" fontId="15" fillId="6" borderId="20" xfId="0" applyFont="1" applyFill="1" applyBorder="1" applyAlignment="1">
      <alignment horizontal="left" vertical="center"/>
    </xf>
    <xf numFmtId="0" fontId="13" fillId="0" borderId="0" xfId="0" applyFont="1" applyBorder="1"/>
    <xf numFmtId="0" fontId="14" fillId="2" borderId="11" xfId="0" applyFont="1" applyFill="1" applyBorder="1" applyProtection="1">
      <protection hidden="1"/>
    </xf>
    <xf numFmtId="0" fontId="6" fillId="3" borderId="5" xfId="0" applyFont="1" applyFill="1" applyBorder="1" applyAlignment="1">
      <alignment horizontal="left" vertical="center" wrapText="1"/>
    </xf>
    <xf numFmtId="0" fontId="6" fillId="3" borderId="0" xfId="0" applyFont="1" applyFill="1" applyBorder="1" applyAlignment="1">
      <alignment vertical="top" wrapText="1"/>
    </xf>
    <xf numFmtId="0" fontId="4" fillId="3" borderId="7" xfId="4" applyFont="1" applyFill="1" applyBorder="1" applyAlignment="1" applyProtection="1">
      <alignment horizontal="center" vertical="center" wrapText="1"/>
    </xf>
    <xf numFmtId="9" fontId="11" fillId="6" borderId="16" xfId="3" applyFont="1" applyFill="1" applyBorder="1" applyAlignment="1" applyProtection="1">
      <alignment horizontal="right" vertical="center"/>
      <protection hidden="1"/>
    </xf>
    <xf numFmtId="0" fontId="16" fillId="0" borderId="0" xfId="0" applyFont="1" applyBorder="1"/>
    <xf numFmtId="0" fontId="17" fillId="0" borderId="0" xfId="0" applyFont="1" applyBorder="1"/>
    <xf numFmtId="0" fontId="17" fillId="0" borderId="0" xfId="0" applyFont="1" applyBorder="1" applyProtection="1">
      <protection locked="0"/>
    </xf>
    <xf numFmtId="0" fontId="18" fillId="0" borderId="0" xfId="0" applyFont="1" applyFill="1" applyBorder="1" applyAlignment="1">
      <alignment horizontal="center"/>
    </xf>
    <xf numFmtId="0" fontId="18" fillId="5" borderId="0" xfId="5" applyFont="1" applyFill="1" applyBorder="1" applyAlignment="1">
      <alignment horizontal="center" wrapText="1"/>
    </xf>
    <xf numFmtId="0" fontId="17" fillId="0" borderId="0" xfId="0" applyFont="1" applyBorder="1" applyAlignment="1">
      <alignment horizontal="center"/>
    </xf>
    <xf numFmtId="9" fontId="17" fillId="0" borderId="0" xfId="3" applyFont="1" applyBorder="1" applyAlignment="1">
      <alignment horizontal="center"/>
    </xf>
    <xf numFmtId="1" fontId="18" fillId="5" borderId="0" xfId="0" applyNumberFormat="1" applyFont="1" applyFill="1" applyBorder="1" applyAlignment="1">
      <alignment horizontal="center"/>
    </xf>
    <xf numFmtId="2" fontId="17" fillId="5" borderId="0" xfId="3" applyNumberFormat="1" applyFont="1" applyFill="1" applyBorder="1" applyAlignment="1">
      <alignment horizontal="center"/>
    </xf>
    <xf numFmtId="2" fontId="17" fillId="0" borderId="0" xfId="0" applyNumberFormat="1" applyFont="1" applyBorder="1" applyAlignment="1">
      <alignment horizontal="center"/>
    </xf>
    <xf numFmtId="164" fontId="17" fillId="0" borderId="0" xfId="1" applyNumberFormat="1" applyFont="1" applyBorder="1" applyAlignment="1">
      <alignment horizontal="center"/>
    </xf>
    <xf numFmtId="0" fontId="18" fillId="5" borderId="0" xfId="0" applyFont="1" applyFill="1" applyBorder="1" applyAlignment="1">
      <alignment horizontal="center"/>
    </xf>
    <xf numFmtId="1" fontId="17" fillId="0" borderId="0" xfId="0" applyNumberFormat="1" applyFont="1" applyBorder="1" applyAlignment="1">
      <alignment horizontal="center"/>
    </xf>
    <xf numFmtId="2" fontId="17" fillId="0" borderId="0" xfId="3" applyNumberFormat="1" applyFont="1" applyFill="1" applyBorder="1" applyAlignment="1">
      <alignment horizontal="center"/>
    </xf>
    <xf numFmtId="0" fontId="12" fillId="0" borderId="2" xfId="0" applyFont="1" applyBorder="1" applyAlignment="1">
      <alignment vertical="center" wrapText="1"/>
    </xf>
    <xf numFmtId="0" fontId="12" fillId="0" borderId="0" xfId="0" applyFont="1" applyBorder="1" applyAlignment="1">
      <alignment vertical="center" wrapText="1"/>
    </xf>
    <xf numFmtId="0" fontId="6" fillId="0" borderId="9" xfId="0" applyFont="1" applyFill="1" applyBorder="1" applyAlignment="1" applyProtection="1">
      <alignment horizontal="center"/>
      <protection locked="0"/>
    </xf>
    <xf numFmtId="0" fontId="6" fillId="0" borderId="12" xfId="0" applyFont="1" applyFill="1" applyBorder="1" applyAlignment="1" applyProtection="1">
      <alignment horizontal="center"/>
      <protection locked="0"/>
    </xf>
    <xf numFmtId="0" fontId="6" fillId="0" borderId="10" xfId="0" applyFont="1" applyFill="1" applyBorder="1" applyAlignment="1" applyProtection="1">
      <alignment horizontal="center"/>
      <protection locked="0"/>
    </xf>
    <xf numFmtId="0" fontId="8" fillId="0" borderId="0" xfId="0" applyFont="1" applyBorder="1" applyAlignment="1">
      <alignmen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5" xfId="0" applyFont="1" applyFill="1" applyBorder="1" applyAlignment="1">
      <alignment horizontal="left" vertical="center" wrapText="1"/>
    </xf>
    <xf numFmtId="0" fontId="4" fillId="7" borderId="9" xfId="4" applyFont="1" applyFill="1" applyBorder="1" applyAlignment="1" applyProtection="1">
      <alignment horizontal="center" vertical="center" wrapText="1"/>
    </xf>
    <xf numFmtId="0" fontId="4" fillId="7" borderId="10" xfId="4" applyFont="1" applyFill="1" applyBorder="1" applyAlignment="1" applyProtection="1">
      <alignment horizontal="center" vertical="center" wrapText="1"/>
    </xf>
    <xf numFmtId="0" fontId="6" fillId="4" borderId="2" xfId="0" applyFont="1" applyFill="1" applyBorder="1" applyAlignment="1">
      <alignment vertical="top" wrapText="1"/>
    </xf>
    <xf numFmtId="0" fontId="6" fillId="4" borderId="3" xfId="0" applyFont="1" applyFill="1" applyBorder="1" applyAlignment="1">
      <alignment vertical="top" wrapText="1"/>
    </xf>
    <xf numFmtId="0" fontId="6" fillId="4" borderId="7" xfId="0" applyFont="1" applyFill="1" applyBorder="1" applyAlignment="1">
      <alignment vertical="top" wrapText="1"/>
    </xf>
    <xf numFmtId="0" fontId="6" fillId="4" borderId="8" xfId="0" applyFont="1" applyFill="1" applyBorder="1" applyAlignment="1">
      <alignment vertical="top" wrapText="1"/>
    </xf>
    <xf numFmtId="0" fontId="13" fillId="8" borderId="9" xfId="4" applyFont="1" applyFill="1" applyBorder="1" applyAlignment="1" applyProtection="1">
      <alignment horizontal="center" vertical="center"/>
    </xf>
    <xf numFmtId="0" fontId="13" fillId="8" borderId="12" xfId="4" applyFont="1" applyFill="1" applyBorder="1" applyAlignment="1" applyProtection="1">
      <alignment horizontal="center" vertical="center"/>
    </xf>
    <xf numFmtId="0" fontId="13" fillId="8" borderId="10" xfId="4" applyFont="1" applyFill="1" applyBorder="1" applyAlignment="1" applyProtection="1">
      <alignment horizontal="center" vertical="center"/>
    </xf>
  </cellXfs>
  <cellStyles count="6">
    <cellStyle name="Comma" xfId="1" builtinId="3"/>
    <cellStyle name="Currency" xfId="2" builtinId="4"/>
    <cellStyle name="Hyperlink" xfId="4" builtinId="8"/>
    <cellStyle name="Normal" xfId="0" builtinId="0"/>
    <cellStyle name="Normal_Sheet1" xfId="5"/>
    <cellStyle name="Percent" xfId="3" builtinId="5"/>
  </cellStyles>
  <dxfs count="1">
    <dxf>
      <font>
        <b/>
        <i val="0"/>
        <color rgb="FF9C0006"/>
      </font>
      <fill>
        <patternFill patternType="none">
          <bgColor rgb="FFFFFFFF"/>
        </patternFill>
      </fill>
    </dxf>
  </dxfs>
  <tableStyles count="0" defaultTableStyle="TableStyleMedium9" defaultPivotStyle="PivotStyleLight16"/>
  <colors>
    <mruColors>
      <color rgb="FF99CCF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9525</xdr:rowOff>
    </xdr:from>
    <xdr:to>
      <xdr:col>8</xdr:col>
      <xdr:colOff>9524</xdr:colOff>
      <xdr:row>6</xdr:row>
      <xdr:rowOff>178678</xdr:rowOff>
    </xdr:to>
    <xdr:pic>
      <xdr:nvPicPr>
        <xdr:cNvPr id="2" name="Picture 1" descr="solarsync_start.jpg"/>
        <xdr:cNvPicPr>
          <a:picLocks noChangeAspect="1"/>
        </xdr:cNvPicPr>
      </xdr:nvPicPr>
      <xdr:blipFill>
        <a:blip xmlns:r="http://schemas.openxmlformats.org/officeDocument/2006/relationships" r:embed="rId1" cstate="print"/>
        <a:stretch>
          <a:fillRect/>
        </a:stretch>
      </xdr:blipFill>
      <xdr:spPr>
        <a:xfrm>
          <a:off x="180975" y="9525"/>
          <a:ext cx="4705349" cy="1312153"/>
        </a:xfrm>
        <a:prstGeom prst="rect">
          <a:avLst/>
        </a:prstGeom>
      </xdr:spPr>
    </xdr:pic>
    <xdr:clientData/>
  </xdr:twoCellAnchor>
  <xdr:oneCellAnchor>
    <xdr:from>
      <xdr:col>0</xdr:col>
      <xdr:colOff>161924</xdr:colOff>
      <xdr:row>7</xdr:row>
      <xdr:rowOff>0</xdr:rowOff>
    </xdr:from>
    <xdr:ext cx="5248276" cy="8620125"/>
    <xdr:sp macro="" textlink="">
      <xdr:nvSpPr>
        <xdr:cNvPr id="3" name="TextBox 2"/>
        <xdr:cNvSpPr txBox="1"/>
      </xdr:nvSpPr>
      <xdr:spPr>
        <a:xfrm>
          <a:off x="161924" y="1333500"/>
          <a:ext cx="5248276" cy="8620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solidFill>
                <a:schemeClr val="tx1"/>
              </a:solidFill>
              <a:latin typeface="+mn-lt"/>
              <a:ea typeface="+mn-ea"/>
              <a:cs typeface="+mn-cs"/>
            </a:rPr>
            <a:t>Solar Sync Savings Calculator</a:t>
          </a:r>
          <a:endParaRPr lang="en-US" sz="1100">
            <a:solidFill>
              <a:schemeClr val="tx1"/>
            </a:solidFill>
            <a:latin typeface="+mn-lt"/>
            <a:ea typeface="+mn-ea"/>
            <a:cs typeface="+mn-cs"/>
          </a:endParaRPr>
        </a:p>
        <a:p>
          <a:r>
            <a:rPr lang="en-US" sz="1100" b="1" u="sng">
              <a:solidFill>
                <a:schemeClr val="tx1"/>
              </a:solidFill>
              <a:latin typeface="+mn-lt"/>
              <a:ea typeface="+mn-ea"/>
              <a:cs typeface="+mn-cs"/>
            </a:rPr>
            <a:t>Introduction</a:t>
          </a:r>
          <a:r>
            <a:rPr lang="en-US" sz="1100">
              <a:solidFill>
                <a:schemeClr val="tx1"/>
              </a:solidFill>
              <a:latin typeface="+mn-lt"/>
              <a:ea typeface="+mn-ea"/>
              <a:cs typeface="+mn-cs"/>
            </a:rPr>
            <a:t>: Use of Evapotranspiration (ET) sensor-based irrigation control has the potential to conserve water when compared to standard irrigation control with no sensor input. The issue of attempting to quantify this savings to answer the question, “What is the efficiency of a weather-based irrigation controller?”, has significant challenges. There are many variables involved, including local weather, management practices at the project, types of plant material, irrigation emission devices,  soil types, and slopes, to name a few. </a:t>
          </a:r>
        </a:p>
        <a:p>
          <a:r>
            <a:rPr lang="en-US" sz="1100">
              <a:solidFill>
                <a:schemeClr val="tx1"/>
              </a:solidFill>
              <a:latin typeface="+mn-lt"/>
              <a:ea typeface="+mn-ea"/>
              <a:cs typeface="+mn-cs"/>
            </a:rPr>
            <a:t>Because water savings will vary throughout the year, as the weather changes, this calculator looks at the annual savings, and not just the mid-summer peak irrigation month. Typically there is only a minor savings during the hottest, driest month when using ET sensors, with more substantial savings found in other months of the year. </a:t>
          </a:r>
        </a:p>
        <a:p>
          <a:endParaRPr lang="en-US" sz="1100" b="1">
            <a:solidFill>
              <a:schemeClr val="tx1"/>
            </a:solidFill>
            <a:latin typeface="+mn-lt"/>
            <a:ea typeface="+mn-ea"/>
            <a:cs typeface="+mn-cs"/>
          </a:endParaRPr>
        </a:p>
        <a:p>
          <a:r>
            <a:rPr lang="en-US" sz="1100" b="1" u="sng">
              <a:solidFill>
                <a:schemeClr val="tx1"/>
              </a:solidFill>
              <a:latin typeface="+mn-lt"/>
              <a:ea typeface="+mn-ea"/>
              <a:cs typeface="+mn-cs"/>
            </a:rPr>
            <a:t>Intent</a:t>
          </a:r>
          <a:r>
            <a:rPr lang="en-US" sz="1100">
              <a:solidFill>
                <a:schemeClr val="tx1"/>
              </a:solidFill>
              <a:latin typeface="+mn-lt"/>
              <a:ea typeface="+mn-ea"/>
              <a:cs typeface="+mn-cs"/>
            </a:rPr>
            <a:t>: The calculator attempts to quantify the annual water savings potential for a project based on historical weather data, as well as assumptions on irrigation practices, plant types, sprinkler uniformity, and irrigation methods. The calculation is based on the comparison between standard irrigation control, without any sensor input, and weather-based control using ET sensor input.  </a:t>
          </a:r>
        </a:p>
        <a:p>
          <a:endParaRPr lang="en-US" sz="1100" b="1">
            <a:solidFill>
              <a:schemeClr val="tx1"/>
            </a:solidFill>
            <a:latin typeface="+mn-lt"/>
            <a:ea typeface="+mn-ea"/>
            <a:cs typeface="+mn-cs"/>
          </a:endParaRPr>
        </a:p>
        <a:p>
          <a:r>
            <a:rPr lang="en-US" sz="1100" b="1" u="sng">
              <a:solidFill>
                <a:schemeClr val="tx1"/>
              </a:solidFill>
              <a:latin typeface="+mn-lt"/>
              <a:ea typeface="+mn-ea"/>
              <a:cs typeface="+mn-cs"/>
            </a:rPr>
            <a:t>Calculator Use</a:t>
          </a:r>
          <a:r>
            <a:rPr lang="en-US" sz="1100">
              <a:solidFill>
                <a:schemeClr val="tx1"/>
              </a:solidFill>
              <a:latin typeface="+mn-lt"/>
              <a:ea typeface="+mn-ea"/>
              <a:cs typeface="+mn-cs"/>
            </a:rPr>
            <a:t>: You may enter a project name and preparer name at the top of the sheet, for identification purposes.</a:t>
          </a:r>
        </a:p>
        <a:p>
          <a:endParaRPr lang="en-US" sz="1100" b="1">
            <a:solidFill>
              <a:schemeClr val="tx1"/>
            </a:solidFill>
            <a:latin typeface="+mn-lt"/>
            <a:ea typeface="+mn-ea"/>
            <a:cs typeface="+mn-cs"/>
          </a:endParaRPr>
        </a:p>
        <a:p>
          <a:r>
            <a:rPr lang="en-US" sz="1100" b="1" u="sng">
              <a:solidFill>
                <a:schemeClr val="tx1"/>
              </a:solidFill>
              <a:latin typeface="+mn-lt"/>
              <a:ea typeface="+mn-ea"/>
              <a:cs typeface="+mn-cs"/>
            </a:rPr>
            <a:t>Step 1</a:t>
          </a:r>
          <a:r>
            <a:rPr lang="en-US" sz="1100">
              <a:solidFill>
                <a:schemeClr val="tx1"/>
              </a:solidFill>
              <a:latin typeface="+mn-lt"/>
              <a:ea typeface="+mn-ea"/>
              <a:cs typeface="+mn-cs"/>
            </a:rPr>
            <a:t>: Choose your region based on the table found in the Solar Sync Manual. A copy of the page from the manual is available in this workbook, and can be accessed by selecting the tab at the bottom of the workbook, or by following the link on the worksheet. </a:t>
          </a:r>
        </a:p>
        <a:p>
          <a:endParaRPr lang="en-US" sz="1100" b="1" u="sng">
            <a:solidFill>
              <a:schemeClr val="tx1"/>
            </a:solidFill>
            <a:latin typeface="+mn-lt"/>
            <a:ea typeface="+mn-ea"/>
            <a:cs typeface="+mn-cs"/>
          </a:endParaRPr>
        </a:p>
        <a:p>
          <a:r>
            <a:rPr lang="en-US" sz="1100" b="1" u="sng">
              <a:solidFill>
                <a:schemeClr val="tx1"/>
              </a:solidFill>
              <a:latin typeface="+mn-lt"/>
              <a:ea typeface="+mn-ea"/>
              <a:cs typeface="+mn-cs"/>
            </a:rPr>
            <a:t>Step 2</a:t>
          </a:r>
          <a:r>
            <a:rPr lang="en-US" sz="1100">
              <a:solidFill>
                <a:schemeClr val="tx1"/>
              </a:solidFill>
              <a:latin typeface="+mn-lt"/>
              <a:ea typeface="+mn-ea"/>
              <a:cs typeface="+mn-cs"/>
            </a:rPr>
            <a:t>: Enter the approximate area of turfgrass on the project in the first cell, and the total amount of other landscaped areas on the project in the second cell. The calculator contains assumptions based on the water requirements of various types of plant material to make the project data entry simpler. </a:t>
          </a:r>
        </a:p>
        <a:p>
          <a:endParaRPr lang="en-US" sz="1100" b="1">
            <a:solidFill>
              <a:schemeClr val="tx1"/>
            </a:solidFill>
            <a:latin typeface="+mn-lt"/>
            <a:ea typeface="+mn-ea"/>
            <a:cs typeface="+mn-cs"/>
          </a:endParaRPr>
        </a:p>
        <a:p>
          <a:r>
            <a:rPr lang="en-US" sz="1100" b="1" u="sng">
              <a:solidFill>
                <a:schemeClr val="tx1"/>
              </a:solidFill>
              <a:latin typeface="+mn-lt"/>
              <a:ea typeface="+mn-ea"/>
              <a:cs typeface="+mn-cs"/>
            </a:rPr>
            <a:t>Step 3</a:t>
          </a:r>
          <a:r>
            <a:rPr lang="en-US" sz="1100">
              <a:solidFill>
                <a:schemeClr val="tx1"/>
              </a:solidFill>
              <a:latin typeface="+mn-lt"/>
              <a:ea typeface="+mn-ea"/>
              <a:cs typeface="+mn-cs"/>
            </a:rPr>
            <a:t>: Check the boxes for each of the months that an irrigation controller would typically be used at the project location. The calculator assumes that the controller schedule would be input for the month of January, and that each month that is checked would run the January schedule. This is the baseline case used to calculate the potential water savings. </a:t>
          </a:r>
        </a:p>
        <a:p>
          <a:endParaRPr lang="en-US" sz="1100" b="1">
            <a:solidFill>
              <a:schemeClr val="tx1"/>
            </a:solidFill>
            <a:latin typeface="+mn-lt"/>
            <a:ea typeface="+mn-ea"/>
            <a:cs typeface="+mn-cs"/>
          </a:endParaRPr>
        </a:p>
        <a:p>
          <a:r>
            <a:rPr lang="en-US" sz="1100" b="1" u="sng">
              <a:solidFill>
                <a:schemeClr val="tx1"/>
              </a:solidFill>
              <a:latin typeface="+mn-lt"/>
              <a:ea typeface="+mn-ea"/>
              <a:cs typeface="+mn-cs"/>
            </a:rPr>
            <a:t>Steps 4 &amp; 5</a:t>
          </a:r>
          <a:r>
            <a:rPr lang="en-US" sz="1100">
              <a:solidFill>
                <a:schemeClr val="tx1"/>
              </a:solidFill>
              <a:latin typeface="+mn-lt"/>
              <a:ea typeface="+mn-ea"/>
              <a:cs typeface="+mn-cs"/>
            </a:rPr>
            <a:t>: Consult the customer’s water bill to find out their water billing units (either in Liters, or in Cubic Meters ), and the rate per each unit.</a:t>
          </a:r>
        </a:p>
        <a:p>
          <a:endParaRPr lang="en-US" sz="1100">
            <a:solidFill>
              <a:schemeClr val="tx1"/>
            </a:solidFill>
            <a:latin typeface="+mn-lt"/>
            <a:ea typeface="+mn-ea"/>
            <a:cs typeface="+mn-cs"/>
          </a:endParaRPr>
        </a:p>
        <a:p>
          <a:r>
            <a:rPr lang="en-US" sz="1100">
              <a:solidFill>
                <a:schemeClr val="tx1"/>
              </a:solidFill>
              <a:latin typeface="+mn-lt"/>
              <a:ea typeface="+mn-ea"/>
              <a:cs typeface="+mn-cs"/>
            </a:rPr>
            <a:t>The calculator uses the input from these 5 steps to compare the standard controller water usage with the weather-based controller water usage. The output includes annual total water savings potential in Liters, percentage savings over the baseline, and the annual dollar savings. </a:t>
          </a: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389001</xdr:colOff>
      <xdr:row>0</xdr:row>
      <xdr:rowOff>172974</xdr:rowOff>
    </xdr:from>
    <xdr:to>
      <xdr:col>8</xdr:col>
      <xdr:colOff>9525</xdr:colOff>
      <xdr:row>3</xdr:row>
      <xdr:rowOff>95250</xdr:rowOff>
    </xdr:to>
    <xdr:pic>
      <xdr:nvPicPr>
        <xdr:cNvPr id="6" name="Picture 5" descr="SolarSync_logo_02.jpg"/>
        <xdr:cNvPicPr>
          <a:picLocks noChangeAspect="1"/>
        </xdr:cNvPicPr>
      </xdr:nvPicPr>
      <xdr:blipFill>
        <a:blip xmlns:r="http://schemas.openxmlformats.org/officeDocument/2006/relationships" r:embed="rId1" cstate="print"/>
        <a:stretch>
          <a:fillRect/>
        </a:stretch>
      </xdr:blipFill>
      <xdr:spPr>
        <a:xfrm>
          <a:off x="2855976" y="172974"/>
          <a:ext cx="2116074" cy="493776"/>
        </a:xfrm>
        <a:prstGeom prst="rect">
          <a:avLst/>
        </a:prstGeom>
      </xdr:spPr>
    </xdr:pic>
    <xdr:clientData/>
  </xdr:twoCellAnchor>
  <xdr:twoCellAnchor editAs="oneCell">
    <xdr:from>
      <xdr:col>1</xdr:col>
      <xdr:colOff>0</xdr:colOff>
      <xdr:row>0</xdr:row>
      <xdr:rowOff>106195</xdr:rowOff>
    </xdr:from>
    <xdr:to>
      <xdr:col>3</xdr:col>
      <xdr:colOff>217170</xdr:colOff>
      <xdr:row>2</xdr:row>
      <xdr:rowOff>157352</xdr:rowOff>
    </xdr:to>
    <xdr:pic>
      <xdr:nvPicPr>
        <xdr:cNvPr id="8" name="Picture 7" descr="Hunter_Logo.jpg"/>
        <xdr:cNvPicPr>
          <a:picLocks noChangeAspect="1"/>
        </xdr:cNvPicPr>
      </xdr:nvPicPr>
      <xdr:blipFill>
        <a:blip xmlns:r="http://schemas.openxmlformats.org/officeDocument/2006/relationships" r:embed="rId2" cstate="print"/>
        <a:stretch>
          <a:fillRect/>
        </a:stretch>
      </xdr:blipFill>
      <xdr:spPr>
        <a:xfrm>
          <a:off x="257175" y="106195"/>
          <a:ext cx="1817370" cy="4321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533400</xdr:colOff>
      <xdr:row>3</xdr:row>
      <xdr:rowOff>76200</xdr:rowOff>
    </xdr:from>
    <xdr:to>
      <xdr:col>16</xdr:col>
      <xdr:colOff>19050</xdr:colOff>
      <xdr:row>37</xdr:row>
      <xdr:rowOff>161925</xdr:rowOff>
    </xdr:to>
    <xdr:pic>
      <xdr:nvPicPr>
        <xdr:cNvPr id="2" name="Picture 1" descr="ss owners.jpg"/>
        <xdr:cNvPicPr>
          <a:picLocks noChangeAspect="1"/>
        </xdr:cNvPicPr>
      </xdr:nvPicPr>
      <xdr:blipFill>
        <a:blip xmlns:r="http://schemas.openxmlformats.org/officeDocument/2006/relationships" r:embed="rId1" cstate="print"/>
        <a:stretch>
          <a:fillRect/>
        </a:stretch>
      </xdr:blipFill>
      <xdr:spPr>
        <a:xfrm>
          <a:off x="533400" y="762000"/>
          <a:ext cx="9239250" cy="6562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0070C0"/>
    <pageSetUpPr fitToPage="1"/>
  </sheetPr>
  <dimension ref="A1"/>
  <sheetViews>
    <sheetView showGridLines="0" showRowColHeaders="0" tabSelected="1" workbookViewId="0"/>
  </sheetViews>
  <sheetFormatPr defaultRowHeight="15"/>
  <cols>
    <col min="1" max="1" width="9.140625" customWidth="1"/>
  </cols>
  <sheetData/>
  <sheetProtection password="B50A" sheet="1" objects="1" scenarios="1"/>
  <printOptions horizontalCentered="1" verticalCentered="1"/>
  <pageMargins left="0.7" right="0.7" top="0.75" bottom="0.75" header="0.3" footer="0.3"/>
  <pageSetup scale="97" orientation="portrait" r:id="rId1"/>
  <drawing r:id="rId2"/>
</worksheet>
</file>

<file path=xl/worksheets/sheet2.xml><?xml version="1.0" encoding="utf-8"?>
<worksheet xmlns="http://schemas.openxmlformats.org/spreadsheetml/2006/main" xmlns:r="http://schemas.openxmlformats.org/officeDocument/2006/relationships">
  <sheetPr>
    <tabColor rgb="FF0070C0"/>
  </sheetPr>
  <dimension ref="B4:AI35"/>
  <sheetViews>
    <sheetView showGridLines="0" showRowColHeaders="0" zoomScaleNormal="100" workbookViewId="0"/>
  </sheetViews>
  <sheetFormatPr defaultRowHeight="15"/>
  <cols>
    <col min="1" max="1" width="3.85546875" style="1" customWidth="1"/>
    <col min="2" max="2" width="14.85546875" style="1" customWidth="1"/>
    <col min="3" max="3" width="9.140625" style="1"/>
    <col min="4" max="4" width="9.140625" style="1" customWidth="1"/>
    <col min="5" max="5" width="10" style="2" customWidth="1"/>
    <col min="6" max="9" width="9.140625" style="1"/>
    <col min="10" max="10" width="9.140625" style="1" customWidth="1"/>
    <col min="11" max="11" width="9.140625" style="39" customWidth="1"/>
    <col min="12" max="13" width="9.140625" style="45" hidden="1" customWidth="1"/>
    <col min="14" max="14" width="9.85546875" style="46" hidden="1" customWidth="1"/>
    <col min="15" max="28" width="9.140625" style="46" hidden="1" customWidth="1"/>
    <col min="29" max="29" width="11.5703125" style="46" hidden="1" customWidth="1"/>
    <col min="30" max="32" width="9.140625" style="45" customWidth="1"/>
    <col min="33" max="33" width="9.140625" style="45"/>
    <col min="34" max="35" width="9.140625" style="39"/>
    <col min="36" max="16384" width="9.140625" style="1"/>
  </cols>
  <sheetData>
    <row r="4" spans="2:22">
      <c r="B4" s="64" t="s">
        <v>2</v>
      </c>
      <c r="C4" s="64"/>
      <c r="D4" s="64"/>
      <c r="E4" s="64"/>
      <c r="F4" s="64"/>
      <c r="G4" s="64"/>
      <c r="H4" s="64"/>
    </row>
    <row r="5" spans="2:22">
      <c r="B5" s="64"/>
      <c r="C5" s="64"/>
      <c r="D5" s="64"/>
      <c r="E5" s="64"/>
      <c r="F5" s="64"/>
      <c r="G5" s="64"/>
      <c r="H5" s="64"/>
    </row>
    <row r="6" spans="2:22" ht="20.25" customHeight="1">
      <c r="B6" s="64"/>
      <c r="C6" s="64"/>
      <c r="D6" s="64"/>
      <c r="E6" s="64"/>
      <c r="F6" s="64"/>
      <c r="G6" s="64"/>
      <c r="H6" s="64"/>
    </row>
    <row r="7" spans="2:22" ht="15" customHeight="1" thickBot="1">
      <c r="D7" s="3"/>
      <c r="O7" s="46" t="s">
        <v>0</v>
      </c>
      <c r="Q7" s="46" t="s">
        <v>1</v>
      </c>
      <c r="R7" s="46" t="s">
        <v>37</v>
      </c>
      <c r="U7" s="46" t="s">
        <v>38</v>
      </c>
    </row>
    <row r="8" spans="2:22" ht="15.75" customHeight="1" thickBot="1">
      <c r="B8" s="40" t="s">
        <v>33</v>
      </c>
      <c r="C8" s="61"/>
      <c r="D8" s="62"/>
      <c r="E8" s="62"/>
      <c r="F8" s="62"/>
      <c r="G8" s="62"/>
      <c r="H8" s="63"/>
      <c r="O8" s="47">
        <v>1</v>
      </c>
      <c r="Q8" s="47">
        <v>1</v>
      </c>
      <c r="R8" s="47">
        <v>0.1245</v>
      </c>
      <c r="U8" s="47">
        <f>IF(Turf_Area&gt;0,IF(Region_Setting=1,(Jan_ET_1*0.8*Turf_Area)/(0.65),IF(Region_Setting=2,(Jan_ET_2*0.8*Turf_Area)/(0.65),IF(Region_Setting=3,(Jan_ET_3*0.8*Turf_Area)/(0.65),IF(Region_Setting=4,(Jan_ET_4*0.8*Turf_Area)/(0.65))))),0)</f>
        <v>0</v>
      </c>
      <c r="V8" s="46" t="s">
        <v>3</v>
      </c>
    </row>
    <row r="9" spans="2:22" ht="15.75" thickBot="1">
      <c r="B9" s="40" t="s">
        <v>34</v>
      </c>
      <c r="C9" s="61"/>
      <c r="D9" s="62"/>
      <c r="E9" s="62"/>
      <c r="F9" s="62"/>
      <c r="G9" s="62"/>
      <c r="H9" s="63"/>
      <c r="O9" s="47"/>
      <c r="Q9" s="47"/>
      <c r="R9" s="47">
        <v>0.1676</v>
      </c>
      <c r="U9" s="47">
        <f>IF(Other_Area&gt;0,IF(Region_Setting=1,(Jan_ET_1*0.5*Other_Area)/(0.8),IF(Region_Setting=2,(Jan_ET_2*0.5*Other_Area)/(0.8),IF(Region_Setting=3,(Jan_ET_3*0.5*Other_Area)/(0.8),IF(Region_Setting=4,(Jan_ET_4*0.5*Other_Area)/(0.8))))),0)</f>
        <v>0</v>
      </c>
      <c r="V9" s="46" t="s">
        <v>4</v>
      </c>
    </row>
    <row r="10" spans="2:22" ht="15" customHeight="1" thickBot="1">
      <c r="E10" s="1"/>
      <c r="O10" s="47"/>
      <c r="Q10" s="47"/>
      <c r="R10" s="47">
        <v>0.20830000000000001</v>
      </c>
      <c r="U10" s="47">
        <f>SUM(U8:U9)</f>
        <v>0</v>
      </c>
      <c r="V10" s="46" t="s">
        <v>5</v>
      </c>
    </row>
    <row r="11" spans="2:22" ht="24" customHeight="1">
      <c r="B11" s="4"/>
      <c r="C11" s="5"/>
      <c r="D11" s="5"/>
      <c r="E11" s="65" t="s">
        <v>28</v>
      </c>
      <c r="F11" s="65"/>
      <c r="G11" s="65"/>
      <c r="H11" s="66"/>
      <c r="O11" s="47"/>
      <c r="Q11" s="47"/>
      <c r="R11" s="47">
        <v>0.2616</v>
      </c>
      <c r="U11" s="47">
        <f>Total_Water_Req*1000</f>
        <v>0</v>
      </c>
    </row>
    <row r="12" spans="2:22" ht="13.5" customHeight="1" thickBot="1">
      <c r="B12" s="6"/>
      <c r="C12" s="7"/>
      <c r="D12" s="7"/>
      <c r="E12" s="67"/>
      <c r="F12" s="67"/>
      <c r="G12" s="67"/>
      <c r="H12" s="68"/>
      <c r="O12" s="47"/>
      <c r="Q12" s="47"/>
    </row>
    <row r="13" spans="2:22" ht="25.5" customHeight="1" thickBot="1">
      <c r="B13" s="6"/>
      <c r="C13" s="7"/>
      <c r="D13" s="7"/>
      <c r="E13" s="42"/>
      <c r="F13" s="69" t="s">
        <v>6</v>
      </c>
      <c r="G13" s="70"/>
      <c r="H13" s="41"/>
      <c r="O13" s="47"/>
      <c r="Q13" s="47"/>
    </row>
    <row r="14" spans="2:22" ht="7.5" customHeight="1" thickBot="1">
      <c r="B14" s="8"/>
      <c r="C14" s="9"/>
      <c r="D14" s="9"/>
      <c r="E14" s="16"/>
      <c r="F14" s="43"/>
      <c r="G14" s="43"/>
      <c r="H14" s="10"/>
      <c r="O14" s="47"/>
      <c r="P14" s="47"/>
      <c r="Q14" s="47"/>
    </row>
    <row r="15" spans="2:22" ht="15" customHeight="1" thickBot="1">
      <c r="O15" s="47"/>
      <c r="Q15" s="47"/>
    </row>
    <row r="16" spans="2:22" ht="24" customHeight="1" thickBot="1">
      <c r="B16" s="11">
        <v>0</v>
      </c>
      <c r="C16" s="12" t="s">
        <v>7</v>
      </c>
      <c r="D16" s="13"/>
      <c r="E16" s="71" t="s">
        <v>36</v>
      </c>
      <c r="F16" s="71"/>
      <c r="G16" s="71"/>
      <c r="H16" s="72"/>
      <c r="O16" s="47"/>
      <c r="Q16" s="47"/>
    </row>
    <row r="17" spans="2:29" ht="24" customHeight="1" thickBot="1">
      <c r="B17" s="11">
        <v>0</v>
      </c>
      <c r="C17" s="14" t="s">
        <v>8</v>
      </c>
      <c r="D17" s="15"/>
      <c r="E17" s="73"/>
      <c r="F17" s="73"/>
      <c r="G17" s="73"/>
      <c r="H17" s="74"/>
      <c r="O17" s="47"/>
      <c r="Q17" s="47"/>
    </row>
    <row r="18" spans="2:29" ht="15" customHeight="1" thickBot="1">
      <c r="O18" s="47"/>
      <c r="Q18" s="47"/>
    </row>
    <row r="19" spans="2:29">
      <c r="B19" s="4"/>
      <c r="C19" s="5"/>
      <c r="D19" s="5"/>
      <c r="E19" s="65" t="s">
        <v>29</v>
      </c>
      <c r="F19" s="65"/>
      <c r="G19" s="65"/>
      <c r="H19" s="66"/>
      <c r="O19" s="47"/>
      <c r="Q19" s="47"/>
    </row>
    <row r="20" spans="2:29">
      <c r="B20" s="6"/>
      <c r="C20" s="7"/>
      <c r="D20" s="7"/>
      <c r="E20" s="67"/>
      <c r="F20" s="67"/>
      <c r="G20" s="67"/>
      <c r="H20" s="68"/>
      <c r="O20" s="47"/>
      <c r="Q20" s="47"/>
    </row>
    <row r="21" spans="2:29">
      <c r="B21" s="6"/>
      <c r="C21" s="7"/>
      <c r="D21" s="7"/>
      <c r="E21" s="67"/>
      <c r="F21" s="67"/>
      <c r="G21" s="67"/>
      <c r="H21" s="68"/>
    </row>
    <row r="22" spans="2:29">
      <c r="B22" s="6"/>
      <c r="C22" s="7"/>
      <c r="D22" s="7"/>
      <c r="E22" s="67"/>
      <c r="F22" s="67"/>
      <c r="G22" s="67"/>
      <c r="H22" s="68"/>
      <c r="P22" s="47" t="b">
        <v>1</v>
      </c>
      <c r="Q22" s="47" t="b">
        <v>1</v>
      </c>
      <c r="R22" s="47" t="b">
        <v>1</v>
      </c>
      <c r="S22" s="47" t="b">
        <v>1</v>
      </c>
      <c r="T22" s="47" t="b">
        <v>0</v>
      </c>
      <c r="U22" s="47" t="b">
        <v>0</v>
      </c>
      <c r="V22" s="47" t="b">
        <v>0</v>
      </c>
      <c r="W22" s="47" t="b">
        <v>0</v>
      </c>
      <c r="X22" s="47" t="b">
        <v>1</v>
      </c>
      <c r="Y22" s="47" t="b">
        <v>1</v>
      </c>
      <c r="Z22" s="47" t="b">
        <v>1</v>
      </c>
      <c r="AA22" s="47" t="b">
        <v>1</v>
      </c>
    </row>
    <row r="23" spans="2:29">
      <c r="B23" s="6"/>
      <c r="C23" s="7"/>
      <c r="D23" s="7"/>
      <c r="E23" s="67"/>
      <c r="F23" s="67"/>
      <c r="G23" s="67"/>
      <c r="H23" s="68"/>
      <c r="P23" s="46" t="s">
        <v>9</v>
      </c>
      <c r="Q23" s="46" t="s">
        <v>10</v>
      </c>
      <c r="R23" s="46" t="s">
        <v>11</v>
      </c>
      <c r="S23" s="46" t="s">
        <v>12</v>
      </c>
      <c r="T23" s="46" t="s">
        <v>13</v>
      </c>
      <c r="U23" s="46" t="s">
        <v>14</v>
      </c>
      <c r="V23" s="46" t="s">
        <v>15</v>
      </c>
      <c r="W23" s="46" t="s">
        <v>16</v>
      </c>
      <c r="X23" s="46" t="s">
        <v>17</v>
      </c>
      <c r="Y23" s="46" t="s">
        <v>18</v>
      </c>
      <c r="Z23" s="46" t="s">
        <v>19</v>
      </c>
      <c r="AA23" s="46" t="s">
        <v>20</v>
      </c>
      <c r="AB23" s="46" t="s">
        <v>21</v>
      </c>
    </row>
    <row r="24" spans="2:29" ht="15.75" thickBot="1">
      <c r="B24" s="8"/>
      <c r="C24" s="9"/>
      <c r="D24" s="9"/>
      <c r="E24" s="16"/>
      <c r="F24" s="9"/>
      <c r="G24" s="9"/>
      <c r="H24" s="17"/>
      <c r="O24" s="46" t="s">
        <v>22</v>
      </c>
      <c r="P24" s="46">
        <f>IF(Jan=TRUE,(Total_Water_Req_Liters),0)</f>
        <v>0</v>
      </c>
      <c r="Q24" s="46">
        <f>IF(Feb=TRUE,(Total_Water_Req_Liters),0)</f>
        <v>0</v>
      </c>
      <c r="R24" s="46">
        <f>IF(Mar=TRUE,(Total_Water_Req_Liters),0)</f>
        <v>0</v>
      </c>
      <c r="S24" s="46">
        <f>IF(Apr=TRUE,(Total_Water_Req_Liters),0)</f>
        <v>0</v>
      </c>
      <c r="T24" s="46">
        <f>IF(May=TRUE,(Total_Water_Req_Liters),0)</f>
        <v>0</v>
      </c>
      <c r="U24" s="46">
        <f>IF(Jun=TRUE,(Total_Water_Req_Liters),0)</f>
        <v>0</v>
      </c>
      <c r="V24" s="46">
        <f>IF(Jul=TRUE,(Total_Water_Req_Liters),0)</f>
        <v>0</v>
      </c>
      <c r="W24" s="46">
        <f>IF(Aug=TRUE,(Total_Water_Req_Liters),0)</f>
        <v>0</v>
      </c>
      <c r="X24" s="46">
        <f>IF(Sep=TRUE,(Total_Water_Req_Liters),0)</f>
        <v>0</v>
      </c>
      <c r="Y24" s="46">
        <f>IF(Oct=TRUE,(Total_Water_Req_Liters),0)</f>
        <v>0</v>
      </c>
      <c r="Z24" s="46">
        <f>IF(Nov=TRUE,(Total_Water_Req_Liters),0)</f>
        <v>0</v>
      </c>
      <c r="AA24" s="46">
        <f>IF(Dec=TRUE,(Total_Water_Req_Liters),0)</f>
        <v>0</v>
      </c>
      <c r="AB24" s="46">
        <f>SUM(P24:AA24)</f>
        <v>0</v>
      </c>
    </row>
    <row r="25" spans="2:29" ht="15" customHeight="1" thickBot="1">
      <c r="O25" s="46" t="s">
        <v>23</v>
      </c>
      <c r="P25" s="46">
        <f>IF(Jan=TRUE,IF(Region_Setting=1,(Total_Water_Req_Liters*SA_1_1),IF(Region_Setting=2,(Total_Water_Req_Liters*SA_2_1),IF(Region_Setting=3,(Total_Water_Req_Liters*SA_3_1),IF(Region_Setting=4,(Total_Water_Req_Liters*SA_4_1))))),0)</f>
        <v>0</v>
      </c>
      <c r="Q25" s="46">
        <f>IF(Feb=TRUE,IF(Region_Setting=1,(Total_Water_Req_Liters*SA_1_2),IF(Region_Setting=2,(Total_Water_Req_Liters*SA_2_2),IF(Region_Setting=3,(Total_Water_Req_Liters*SA_3_2),IF(Region_Setting=4,(Total_Water_Req_Liters*SA_4_2))))),0)</f>
        <v>0</v>
      </c>
      <c r="R25" s="46">
        <f>IF(Mar=TRUE,IF(Region_Setting=1,(Total_Water_Req_Liters*SA_1_3),IF(Region_Setting=2,(Total_Water_Req_Liters*SA_2_3),IF(Region_Setting=3,(Total_Water_Req_Liters*SA_3_3),IF(Region_Setting=4,(Total_Water_Req_Liters*SA_4_3))))),0)</f>
        <v>0</v>
      </c>
      <c r="S25" s="46">
        <f>IF(Apr=TRUE,IF(Region_Setting=1,(Total_Water_Req_Liters*SA_1_4),IF(Region_Setting=2,(Total_Water_Req_Liters*SA_2_4),IF(Region_Setting=3,(Total_Water_Req_Liters*SA_3_4),IF(Region_Setting=4,(Total_Water_Req_Liters*SA_4_4))))),0)</f>
        <v>0</v>
      </c>
      <c r="T25" s="46">
        <f>IF(May=TRUE,IF(Region_Setting=1,(Total_Water_Req_Liters*SA_1_5),IF(Region_Setting=2,(Total_Water_Req_Liters*SA_2_5),IF(Region_Setting=3,(Total_Water_Req_Liters*SA_3_5),IF(Region_Setting=4,(Total_Water_Req_Liters*SA_4_5))))),0)</f>
        <v>0</v>
      </c>
      <c r="U25" s="46">
        <f>IF(Jun=TRUE,IF(Region_Setting=1,(Total_Water_Req_Liters*SA_1_6),IF(Region_Setting=2,(Total_Water_Req_Liters*SA_2_6),IF(Region_Setting=3,(Total_Water_Req_Liters*SA_3_6),IF(Region_Setting=4,(Total_Water_Req_Liters*SA_4_6))))),0)</f>
        <v>0</v>
      </c>
      <c r="V25" s="46">
        <f>IF(Jul=TRUE,IF(Region_Setting=1,(Total_Water_Req_Liters*SA_1_7),IF(Region_Setting=2,(Total_Water_Req_Liters*SA_2_7),IF(Region_Setting=3,(Total_Water_Req_Liters*SA_3_7),IF(Region_Setting=4,(Total_Water_Req_Liters*SA_4_7))))),0)</f>
        <v>0</v>
      </c>
      <c r="W25" s="46">
        <f>IF(Aug=TRUE,IF(Region_Setting=1,(Total_Water_Req_Liters*SA_1_8),IF(Region_Setting=2,(Total_Water_Req_Liters*SA_2_8),IF(Region_Setting=3,(Total_Water_Req_Liters*SA_3_8),IF(Region_Setting=4,(Total_Water_Req_Liters*SA_4_8))))),0)</f>
        <v>0</v>
      </c>
      <c r="X25" s="46">
        <f>IF(Sep=TRUE,IF(Region_Setting=1,(Total_Water_Req_Liters*SA_1_9),IF(Region_Setting=2,(Total_Water_Req_Liters*SA_2_9),IF(Region_Setting=3,(Total_Water_Req_Liters*SA_3_9),IF(Region_Setting=4,(Total_Water_Req_Liters*SA_4_9))))),0)</f>
        <v>0</v>
      </c>
      <c r="Y25" s="46">
        <f>IF(Oct=TRUE,IF(Region_Setting=1,(Total_Water_Req_Liters*SA_1_10),IF(Region_Setting=2,(Total_Water_Req_Liters*SA_2_10),IF(Region_Setting=3,(Total_Water_Req_Liters*SA_3_10),IF(Region_Setting=4,(Total_Water_Req_Liters*SA_4_10))))),0)</f>
        <v>0</v>
      </c>
      <c r="Z25" s="46">
        <f>IF(Nov=TRUE,IF(Region_Setting=1,(Total_Water_Req_Liters*SA_1_11),IF(Region_Setting=2,(Total_Water_Req_Liters*SA_2_11),IF(Region_Setting=3,(Total_Water_Req_Liters*SA_3_11),IF(Region_Setting=4,(Total_Water_Req_Liters*SA_4_11))))),0)</f>
        <v>0</v>
      </c>
      <c r="AA25" s="46">
        <f>IF(Dec=TRUE,IF(Region_Setting=1,(Total_Water_Req_Liters*SA_1_12),IF(Region_Setting=2,(Total_Water_Req_Liters*SA_2_12),IF(Region_Setting=3,(Total_Water_Req_Liters*SA_3_12),IF(Region_Setting=4,(Total_Water_Req_Liters*SA_4_12))))),0)</f>
        <v>0</v>
      </c>
      <c r="AB25" s="46">
        <f>SUM(P25:AA25)</f>
        <v>0</v>
      </c>
      <c r="AC25" s="47">
        <f>IF(AB24=0,(0),((AB24-AB25)/AB24))</f>
        <v>0</v>
      </c>
    </row>
    <row r="26" spans="2:29" ht="24" customHeight="1">
      <c r="B26" s="18"/>
      <c r="C26" s="13"/>
      <c r="D26" s="13"/>
      <c r="E26" s="71" t="s">
        <v>32</v>
      </c>
      <c r="F26" s="71"/>
      <c r="G26" s="71"/>
      <c r="H26" s="72"/>
    </row>
    <row r="27" spans="2:29" ht="24" customHeight="1" thickBot="1">
      <c r="B27" s="19"/>
      <c r="C27" s="15"/>
      <c r="D27" s="15"/>
      <c r="E27" s="73"/>
      <c r="F27" s="73"/>
      <c r="G27" s="73"/>
      <c r="H27" s="74"/>
      <c r="P27" s="46">
        <f t="shared" ref="P27:AA27" si="0">SUM(P24-P25)</f>
        <v>0</v>
      </c>
      <c r="Q27" s="46">
        <f t="shared" si="0"/>
        <v>0</v>
      </c>
      <c r="R27" s="46">
        <f t="shared" si="0"/>
        <v>0</v>
      </c>
      <c r="S27" s="46">
        <f t="shared" si="0"/>
        <v>0</v>
      </c>
      <c r="T27" s="46">
        <f t="shared" si="0"/>
        <v>0</v>
      </c>
      <c r="U27" s="46">
        <f t="shared" si="0"/>
        <v>0</v>
      </c>
      <c r="V27" s="46">
        <f t="shared" si="0"/>
        <v>0</v>
      </c>
      <c r="W27" s="46">
        <f t="shared" si="0"/>
        <v>0</v>
      </c>
      <c r="X27" s="46">
        <f t="shared" si="0"/>
        <v>0</v>
      </c>
      <c r="Y27" s="46">
        <f t="shared" si="0"/>
        <v>0</v>
      </c>
      <c r="Z27" s="46">
        <f t="shared" si="0"/>
        <v>0</v>
      </c>
      <c r="AA27" s="46">
        <f t="shared" si="0"/>
        <v>0</v>
      </c>
      <c r="AB27" s="46">
        <f>SUM(P27:AA27)</f>
        <v>0</v>
      </c>
    </row>
    <row r="28" spans="2:29" ht="15" customHeight="1" thickBot="1"/>
    <row r="29" spans="2:29" ht="30.75" thickBot="1">
      <c r="B29" s="20">
        <v>0</v>
      </c>
      <c r="C29" s="21" t="s">
        <v>24</v>
      </c>
      <c r="D29" s="22"/>
      <c r="E29" s="23" t="s">
        <v>30</v>
      </c>
      <c r="F29" s="22"/>
      <c r="G29" s="22"/>
      <c r="H29" s="24"/>
    </row>
    <row r="30" spans="2:29" ht="15" customHeight="1" thickBot="1">
      <c r="O30" s="48" t="s">
        <v>0</v>
      </c>
      <c r="P30" s="49" t="s">
        <v>9</v>
      </c>
      <c r="Q30" s="49" t="s">
        <v>10</v>
      </c>
      <c r="R30" s="49" t="s">
        <v>11</v>
      </c>
      <c r="S30" s="49" t="s">
        <v>12</v>
      </c>
      <c r="T30" s="49" t="s">
        <v>13</v>
      </c>
      <c r="U30" s="49" t="s">
        <v>14</v>
      </c>
      <c r="V30" s="49" t="s">
        <v>15</v>
      </c>
      <c r="W30" s="49" t="s">
        <v>16</v>
      </c>
      <c r="X30" s="49" t="s">
        <v>17</v>
      </c>
      <c r="Y30" s="49" t="s">
        <v>18</v>
      </c>
      <c r="Z30" s="49" t="s">
        <v>19</v>
      </c>
      <c r="AA30" s="49" t="s">
        <v>20</v>
      </c>
      <c r="AB30" s="50"/>
      <c r="AC30" s="51"/>
    </row>
    <row r="31" spans="2:29" ht="21">
      <c r="B31" s="25">
        <f>SUM(Savings_Potential)</f>
        <v>0</v>
      </c>
      <c r="C31" s="26"/>
      <c r="D31" s="36" t="s">
        <v>35</v>
      </c>
      <c r="E31" s="27"/>
      <c r="F31" s="27"/>
      <c r="G31" s="27"/>
      <c r="H31" s="28"/>
      <c r="O31" s="52">
        <v>1</v>
      </c>
      <c r="P31" s="53">
        <v>1</v>
      </c>
      <c r="Q31" s="53">
        <v>0.9</v>
      </c>
      <c r="R31" s="53">
        <v>0.8</v>
      </c>
      <c r="S31" s="53">
        <v>0.5</v>
      </c>
      <c r="T31" s="53">
        <v>0.3</v>
      </c>
      <c r="U31" s="53">
        <v>0.1</v>
      </c>
      <c r="V31" s="53">
        <v>0.1</v>
      </c>
      <c r="W31" s="53">
        <v>0.2</v>
      </c>
      <c r="X31" s="53">
        <v>0.3</v>
      </c>
      <c r="Y31" s="53">
        <v>0.7</v>
      </c>
      <c r="Z31" s="53">
        <v>0.8</v>
      </c>
      <c r="AA31" s="53">
        <v>1</v>
      </c>
      <c r="AB31" s="54"/>
      <c r="AC31" s="55"/>
    </row>
    <row r="32" spans="2:29" ht="21" customHeight="1">
      <c r="B32" s="44">
        <f>IF(Savings_Percentage&gt;0,(Savings_Percentage),(0))</f>
        <v>0</v>
      </c>
      <c r="C32" s="29"/>
      <c r="D32" s="37" t="s">
        <v>25</v>
      </c>
      <c r="E32" s="30"/>
      <c r="F32" s="29"/>
      <c r="G32" s="29"/>
      <c r="H32" s="31"/>
      <c r="O32" s="56">
        <v>2</v>
      </c>
      <c r="P32" s="53">
        <v>1</v>
      </c>
      <c r="Q32" s="53">
        <v>0.9</v>
      </c>
      <c r="R32" s="53">
        <v>0.8</v>
      </c>
      <c r="S32" s="53">
        <v>0.6</v>
      </c>
      <c r="T32" s="53">
        <v>0.5</v>
      </c>
      <c r="U32" s="53">
        <v>0.2</v>
      </c>
      <c r="V32" s="53">
        <v>0.2</v>
      </c>
      <c r="W32" s="53">
        <v>0.3</v>
      </c>
      <c r="X32" s="53">
        <v>0.6</v>
      </c>
      <c r="Y32" s="53">
        <v>0.9</v>
      </c>
      <c r="Z32" s="53">
        <v>0.9</v>
      </c>
      <c r="AA32" s="53">
        <v>1</v>
      </c>
      <c r="AB32" s="57"/>
      <c r="AC32" s="55"/>
    </row>
    <row r="33" spans="2:29" ht="21" customHeight="1" thickBot="1">
      <c r="B33" s="32">
        <f>IF(Unit_Type=1,(B31*B29),(B31*B29)/1000)</f>
        <v>0</v>
      </c>
      <c r="C33" s="33"/>
      <c r="D33" s="38" t="s">
        <v>26</v>
      </c>
      <c r="E33" s="34"/>
      <c r="F33" s="34"/>
      <c r="G33" s="34"/>
      <c r="H33" s="35"/>
      <c r="O33" s="56">
        <v>3</v>
      </c>
      <c r="P33" s="53">
        <v>1</v>
      </c>
      <c r="Q33" s="53">
        <v>0.9</v>
      </c>
      <c r="R33" s="53">
        <v>0.8</v>
      </c>
      <c r="S33" s="53">
        <v>0.5</v>
      </c>
      <c r="T33" s="53">
        <v>0.2</v>
      </c>
      <c r="U33" s="53">
        <v>0.1</v>
      </c>
      <c r="V33" s="53">
        <v>0.2</v>
      </c>
      <c r="W33" s="53">
        <v>0.2</v>
      </c>
      <c r="X33" s="53">
        <v>0.5</v>
      </c>
      <c r="Y33" s="53">
        <v>0.7</v>
      </c>
      <c r="Z33" s="53">
        <v>0.8</v>
      </c>
      <c r="AA33" s="53">
        <v>0.9</v>
      </c>
      <c r="AB33" s="57"/>
      <c r="AC33" s="55"/>
    </row>
    <row r="34" spans="2:29">
      <c r="B34" s="59" t="s">
        <v>27</v>
      </c>
      <c r="C34" s="59"/>
      <c r="D34" s="59"/>
      <c r="E34" s="59"/>
      <c r="F34" s="59"/>
      <c r="G34" s="59"/>
      <c r="H34" s="59"/>
      <c r="O34" s="56">
        <v>4</v>
      </c>
      <c r="P34" s="58">
        <v>1</v>
      </c>
      <c r="Q34" s="58">
        <v>0.8</v>
      </c>
      <c r="R34" s="58">
        <v>0.7</v>
      </c>
      <c r="S34" s="58">
        <v>0.6</v>
      </c>
      <c r="T34" s="58">
        <v>0.3</v>
      </c>
      <c r="U34" s="58">
        <v>0.2</v>
      </c>
      <c r="V34" s="58">
        <v>0.1</v>
      </c>
      <c r="W34" s="58">
        <v>0.3</v>
      </c>
      <c r="X34" s="58">
        <v>0.5</v>
      </c>
      <c r="Y34" s="58">
        <v>0.7</v>
      </c>
      <c r="Z34" s="58">
        <v>0.9</v>
      </c>
      <c r="AA34" s="58">
        <v>1</v>
      </c>
      <c r="AB34" s="57"/>
      <c r="AC34" s="55"/>
    </row>
    <row r="35" spans="2:29" ht="22.5" customHeight="1">
      <c r="B35" s="60"/>
      <c r="C35" s="60"/>
      <c r="D35" s="60"/>
      <c r="E35" s="60"/>
      <c r="F35" s="60"/>
      <c r="G35" s="60"/>
      <c r="H35" s="60"/>
    </row>
  </sheetData>
  <sheetProtection password="B50A" sheet="1" objects="1" scenarios="1"/>
  <mergeCells count="9">
    <mergeCell ref="B34:H35"/>
    <mergeCell ref="C8:H8"/>
    <mergeCell ref="C9:H9"/>
    <mergeCell ref="B4:H6"/>
    <mergeCell ref="E11:H12"/>
    <mergeCell ref="F13:G13"/>
    <mergeCell ref="E16:H17"/>
    <mergeCell ref="E19:H23"/>
    <mergeCell ref="E26:H27"/>
  </mergeCells>
  <conditionalFormatting sqref="P31:AA33">
    <cfRule type="cellIs" dxfId="0" priority="1" operator="greaterThan">
      <formula>99</formula>
    </cfRule>
  </conditionalFormatting>
  <hyperlinks>
    <hyperlink ref="F13" location="'Region Setting'!A1" display="Click Here"/>
    <hyperlink ref="F13:G13" location="'Region Setting Table'!A1" display="Click Here to View Table"/>
  </hyperlinks>
  <printOptions horizontalCentered="1" verticalCentered="1"/>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sheetPr>
    <tabColor rgb="FF0070C0"/>
    <pageSetUpPr fitToPage="1"/>
  </sheetPr>
  <dimension ref="B1:D2"/>
  <sheetViews>
    <sheetView showGridLines="0" showRowColHeaders="0" workbookViewId="0"/>
  </sheetViews>
  <sheetFormatPr defaultRowHeight="15"/>
  <sheetData>
    <row r="1" spans="2:4" ht="15.75" thickBot="1"/>
    <row r="2" spans="2:4" ht="23.25" customHeight="1" thickBot="1">
      <c r="B2" s="75" t="s">
        <v>31</v>
      </c>
      <c r="C2" s="76"/>
      <c r="D2" s="77"/>
    </row>
  </sheetData>
  <sheetProtection password="B50A" sheet="1" objects="1" scenarios="1"/>
  <mergeCells count="1">
    <mergeCell ref="B2:D2"/>
  </mergeCells>
  <hyperlinks>
    <hyperlink ref="B2:D2" location="'Solar Sync Calculator'!A1" display="Return to the Calculator"/>
  </hyperlinks>
  <pageMargins left="0.7" right="0.7" top="0.75" bottom="0.75" header="0.3" footer="0.3"/>
  <pageSetup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79</vt:i4>
      </vt:variant>
    </vt:vector>
  </HeadingPairs>
  <TitlesOfParts>
    <vt:vector size="82" baseType="lpstr">
      <vt:lpstr>Introduction</vt:lpstr>
      <vt:lpstr>Solar Sync Calculator</vt:lpstr>
      <vt:lpstr>Region Setting Table</vt:lpstr>
      <vt:lpstr>Anuual_WR</vt:lpstr>
      <vt:lpstr>Apr</vt:lpstr>
      <vt:lpstr>Aug</vt:lpstr>
      <vt:lpstr>Dec</vt:lpstr>
      <vt:lpstr>Feb</vt:lpstr>
      <vt:lpstr>Jan</vt:lpstr>
      <vt:lpstr>Jan_ET_1</vt:lpstr>
      <vt:lpstr>Jan_ET_2</vt:lpstr>
      <vt:lpstr>Jan_ET_3</vt:lpstr>
      <vt:lpstr>Jan_ET_4</vt:lpstr>
      <vt:lpstr>Jul</vt:lpstr>
      <vt:lpstr>Jun</vt:lpstr>
      <vt:lpstr>Mar</vt:lpstr>
      <vt:lpstr>May</vt:lpstr>
      <vt:lpstr>Nov</vt:lpstr>
      <vt:lpstr>Oct</vt:lpstr>
      <vt:lpstr>Other_Area</vt:lpstr>
      <vt:lpstr>Other_Water_Req</vt:lpstr>
      <vt:lpstr>Introduction!Print_Area</vt:lpstr>
      <vt:lpstr>'Region Setting Table'!Print_Area</vt:lpstr>
      <vt:lpstr>'Solar Sync Calculator'!Print_Area</vt:lpstr>
      <vt:lpstr>Region_Setting</vt:lpstr>
      <vt:lpstr>SA_1_1</vt:lpstr>
      <vt:lpstr>SA_1_10</vt:lpstr>
      <vt:lpstr>SA_1_11</vt:lpstr>
      <vt:lpstr>SA_1_12</vt:lpstr>
      <vt:lpstr>SA_1_2</vt:lpstr>
      <vt:lpstr>SA_1_3</vt:lpstr>
      <vt:lpstr>SA_1_4</vt:lpstr>
      <vt:lpstr>SA_1_5</vt:lpstr>
      <vt:lpstr>SA_1_6</vt:lpstr>
      <vt:lpstr>SA_1_7</vt:lpstr>
      <vt:lpstr>SA_1_8</vt:lpstr>
      <vt:lpstr>SA_1_9</vt:lpstr>
      <vt:lpstr>SA_2_1</vt:lpstr>
      <vt:lpstr>SA_2_10</vt:lpstr>
      <vt:lpstr>SA_2_11</vt:lpstr>
      <vt:lpstr>SA_2_12</vt:lpstr>
      <vt:lpstr>SA_2_2</vt:lpstr>
      <vt:lpstr>SA_2_3</vt:lpstr>
      <vt:lpstr>SA_2_4</vt:lpstr>
      <vt:lpstr>SA_2_5</vt:lpstr>
      <vt:lpstr>SA_2_6</vt:lpstr>
      <vt:lpstr>SA_2_7</vt:lpstr>
      <vt:lpstr>SA_2_8</vt:lpstr>
      <vt:lpstr>SA_2_9</vt:lpstr>
      <vt:lpstr>SA_3_1</vt:lpstr>
      <vt:lpstr>SA_3_10</vt:lpstr>
      <vt:lpstr>SA_3_11</vt:lpstr>
      <vt:lpstr>SA_3_12</vt:lpstr>
      <vt:lpstr>SA_3_2</vt:lpstr>
      <vt:lpstr>SA_3_3</vt:lpstr>
      <vt:lpstr>SA_3_4</vt:lpstr>
      <vt:lpstr>SA_3_5</vt:lpstr>
      <vt:lpstr>SA_3_6</vt:lpstr>
      <vt:lpstr>SA_3_7</vt:lpstr>
      <vt:lpstr>SA_3_8</vt:lpstr>
      <vt:lpstr>SA_3_9</vt:lpstr>
      <vt:lpstr>SA_4_1</vt:lpstr>
      <vt:lpstr>SA_4_10</vt:lpstr>
      <vt:lpstr>SA_4_11</vt:lpstr>
      <vt:lpstr>SA_4_12</vt:lpstr>
      <vt:lpstr>SA_4_2</vt:lpstr>
      <vt:lpstr>SA_4_3</vt:lpstr>
      <vt:lpstr>SA_4_4</vt:lpstr>
      <vt:lpstr>SA_4_5</vt:lpstr>
      <vt:lpstr>SA_4_6</vt:lpstr>
      <vt:lpstr>SA_4_7</vt:lpstr>
      <vt:lpstr>SA_4_8</vt:lpstr>
      <vt:lpstr>SA_4_9</vt:lpstr>
      <vt:lpstr>Savings_Percentage</vt:lpstr>
      <vt:lpstr>Savings_Potential</vt:lpstr>
      <vt:lpstr>Sep</vt:lpstr>
      <vt:lpstr>Total_Water_Req</vt:lpstr>
      <vt:lpstr>Total_Water_Req_Liters</vt:lpstr>
      <vt:lpstr>Turf_Area</vt:lpstr>
      <vt:lpstr>Turf_Water_Req</vt:lpstr>
      <vt:lpstr>Unit_Rate</vt:lpstr>
      <vt:lpstr>Unit_Type</vt:lpstr>
    </vt:vector>
  </TitlesOfParts>
  <Company>Hunter Industries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2010-06-02T18:26:04Z</cp:lastPrinted>
  <dcterms:created xsi:type="dcterms:W3CDTF">2010-04-12T16:37:50Z</dcterms:created>
  <dcterms:modified xsi:type="dcterms:W3CDTF">2010-06-02T18:46:22Z</dcterms:modified>
</cp:coreProperties>
</file>